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№2 2019-2020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<sst xmlns="http://schemas.openxmlformats.org/spreadsheetml/2006/main" count="322" uniqueCount="319">
  <si>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</si>
  <si>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</si>
  <si>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</si>
  <si>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</si>
  <si>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</si>
  <si>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</si>
  <si>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</si>
  <si>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</si>
  <si>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</si>
  <si>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</si>
  <si>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</si>
  <si>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</si>
  <si>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</si>
  <si>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</si>
  <si>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</si>
  <si>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</si>
  <si>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</si>
  <si>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</si>
  <si>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</si>
  <si>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</si>
  <si>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</si>
  <si>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</si>
  <si>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</si>
  <si>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</si>
  <si>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</si>
  <si>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</si>
  <si>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</si>
  <si>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</si>
  <si>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</si>
  <si>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</si>
  <si>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</si>
  <si>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</si>
  <si>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</si>
  <si>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</si>
  <si>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</si>
  <si>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</si>
  <si>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</si>
  <si>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</si>
  <si>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</si>
  <si>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</si>
  <si>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</si>
  <si>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</si>
  <si>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</si>
  <si>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</si>
  <si>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</si>
  <si>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</si>
  <si>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</si>
  <si>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</si>
  <si>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</si>
  <si>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</si>
  <si>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</si>
  <si>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</si>
  <si>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</si>
  <si>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</si>
  <si>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</si>
  <si>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</si>
  <si>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</si>
  <si>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</si>
  <si>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</si>
  <si>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</si>
  <si>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</si>
  <si>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</si>
  <si>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</si>
  <si>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</si>
  <si>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</si>
  <si>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</si>
  <si>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</si>
  <si>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</si>
  <si>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</si>
  <si>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</si>
  <si>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</si>
  <si>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</si>
  <si>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</si>
  <si>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</si>
  <si>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</si>
  <si>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</si>
  <si>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</si>
  <si>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</si>
  <si>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</si>
  <si>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</si>
  <si>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</si>
  <si>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</si>
  <si>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</si>
  <si>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</si>
  <si>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</si>
  <si>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</si>
  <si>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</si>
  <si>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</si>
  <si>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</si>
  <si>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</si>
  <si>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Сумма 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</si>
  <si>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</si>
  <si>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</si>
  <si>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</si>
  <si>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</si>
  <si>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</si>
  <si>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</si>
  <si>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</si>
  <si>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</si>
  <si>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</si>
  <si>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</si>
  <si>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</si>
  <si>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</si>
  <si>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</si>
  <si>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</si>
  <si>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</si>
  <si>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</si>
  <si>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</si>
  <si>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</si>
  <si>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</si>
  <si>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</si>
  <si>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</si>
  <si>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</si>
  <si>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</si>
  <si>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</si>
  <si>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</si>
  <si>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</si>
  <si>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</si>
  <si>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</si>
  <si>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</si>
  <si>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</si>
  <si>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</si>
  <si>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</si>
  <si>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</si>
  <si>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</si>
  <si>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</si>
  <si>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</si>
  <si>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</si>
  <si>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</si>
  <si>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</si>
  <si>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</si>
  <si>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</si>
  <si>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</si>
  <si>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</si>
  <si>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</si>
  <si>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</si>
  <si>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</si>
  <si>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</si>
  <si>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</si>
  <si>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</si>
  <si>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</si>
  <si>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</si>
  <si>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</si>
  <si>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</si>
  <si>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</si>
  <si>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</si>
  <si>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</si>
  <si>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</si>
  <si>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</si>
  <si>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</si>
  <si>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</si>
  <si>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</si>
  <si>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</si>
  <si>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</si>
  <si>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</si>
  <si>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</si>
  <si>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</si>
  <si>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</si>
  <si>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</si>
  <si>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</si>
  <si>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</si>
  <si>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</si>
  <si>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</si>
  <si>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</si>
  <si>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</si>
  <si>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</si>
  <si>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</si>
  <si>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</si>
  <si>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</si>
  <si>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</si>
  <si>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</si>
  <si>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</si>
  <si>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</si>
  <si>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</si>
  <si>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</si>
  <si>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</si>
  <si>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</si>
  <si>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</si>
  <si>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</si>
  <si>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</si>
  <si>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</si>
  <si>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</si>
  <si>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</si>
  <si>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</si>
  <si>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</si>
  <si>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</si>
  <si>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</si>
  <si>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</si>
  <si>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</si>
  <si>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</si>
  <si>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</si>
  <si>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</si>
  <si>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</si>
  <si>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</si>
  <si>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</si>
  <si>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</si>
  <si>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</si>
  <si>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</si>
  <si>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</si>
  <si>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</si>
  <si>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</si>
  <si>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</si>
  <si>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</si>
  <si>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</si>
  <si>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</si>
  <si>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</si>
  <si>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</si>
  <si>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</si>
  <si>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</si>
  <si>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</si>
  <si>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</si>
  <si>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</si>
  <si>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</si>
  <si>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</si>
  <si>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</si>
  <si>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</si>
  <si>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</si>
  <si>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</si>
  <si>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</si>
  <si>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</si>
  <si>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</si>
  <si>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</si>
  <si>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</si>
  <si>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</si>
  <si>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</si>
  <si>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</si>
  <si>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</si>
  <si>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</si>
  <si>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</si>
  <si>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</si>
  <si>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</si>
  <si>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</si>
  <si>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</si>
  <si>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</si>
  <si>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</si>
  <si>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</si>
  <si>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</si>
  <si>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</si>
  <si>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</si>
  <si>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</si>
  <si>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</si>
  <si>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</si>
  <si>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</si>
  <si>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</si>
  <si>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</si>
  <si>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</si>
  <si>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</si>
  <si>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</si>
  <si>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</si>
  <si>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</si>
  <si>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</si>
  <si>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</si>
  <si>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</si>
  <si>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</si>
  <si>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</si>
  <si>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</si>
  <si>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</si>
  <si>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</si>
  <si>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</si>
  <si>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</si>
  <si>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</si>
  <si>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</si>
  <si>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</si>
  <si>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</si>
  <si>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</si>
  <si>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</si>
  <si>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</si>
  <si>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</si>
  <si>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</si>
  <si>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</si>
  <si>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</si>
  <si>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</si>
  <si>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</si>
  <si>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</si>
  <si>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</si>
  <si>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</si>
  <si>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</si>
  <si>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</si>
  <si>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</si>
  <si>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</si>
  <si>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</si>
  <si>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000 2 02 25519 04 0000151</t>
  </si>
  <si>
    <t>Субсидия бюджетам на поддержку отрасли культуры</t>
  </si>
  <si>
    <t>000 2 02 25519 00 0000151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</si>
  <si>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</si>
  <si>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</si>
  <si>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</si>
  <si>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</si>
  <si>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</si>
  <si>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правонарушения в области дорожного движения</t>
  </si>
  <si>
    <t>000 1 16 30000 01 0000 140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</si>
  <si>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</si>
  <si>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</si>
  <si>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000 2 02 25558 00 0000151</t>
  </si>
  <si>
    <t xml:space="preserve"> - 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</si>
  <si>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000 2 02 25558 04 0000151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</si>
  <si>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</si>
  <si>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- прочие денежные взыскания (штрафы) за правонарушения в области дорожного движения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</si>
  <si>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</si>
  <si>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</si>
  <si>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</si>
  <si>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</si>
  <si>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</si>
  <si>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</si>
  <si>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</si>
  <si>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</si>
  <si>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</si>
  <si>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</si>
  <si>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</si>
  <si>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</si>
  <si>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</si>
  <si>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</si>
  <si>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</si>
  <si>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 xml:space="preserve"> - субсидия бюджетам  городских округов на поддержку отрасли культуры</t>
  </si>
  <si>
    <t>Приложение 2</t>
  </si>
  <si>
    <t>2019 год</t>
  </si>
  <si>
    <t>2020 год</t>
  </si>
  <si>
    <t>Доходы бюджета городского округа город  Урай на 2019-2020 годы</t>
  </si>
  <si>
    <t xml:space="preserve">       от ____________ №_____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</si>
</sst>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\+0.00"/>
    <numFmt numFmtId="179" formatCode="\+00.0"/>
    <numFmt numFmtId="180" formatCode="\+#,#0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0" xfId="61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0" xfId="61" applyFont="1" applyFill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6" fillId="0" borderId="14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4" fillId="0" borderId="11" xfId="58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PageLayoutView="0" workbookViewId="0" topLeftCell="A20">
      <selection activeCell="A1" sqref="A1:D34"/>
    </sheetView>
  </sheetViews>
  <sheetFormatPr defaultColWidth="9.140625" defaultRowHeight="12.75"/>
  <cols>
    <col min="1" max="1" width="59.8515625" style="46" customWidth="1"/>
    <col min="2" max="2" width="26.140625" style="32" customWidth="1"/>
    <col min="3" max="4" width="17.00390625" style="41" customWidth="1"/>
    <col min="5" max="5" width="17.140625" style="37" customWidth="1"/>
    <col min="6" max="16384" width="9.140625" style="37" customWidth="1"/>
  </cols>
  <sheetData>
    <row r="1" spans="1:4" ht="15">
      <c r="A1" s="45"/>
      <c r="B1" s="48"/>
      <c r="C1" s="37"/>
      <c r="D1" s="48" t="s">
        <v>314</v>
      </c>
    </row>
    <row r="2" spans="2:4" ht="15">
      <c r="B2" s="48"/>
      <c r="C2" s="37"/>
      <c r="D2" s="48" t="s">
        <v>0</v>
      </c>
    </row>
    <row r="3" spans="2:4" ht="15">
      <c r="B3" s="48"/>
      <c r="C3" s="37"/>
      <c r="D3" s="48" t="s">
        <v>318</v>
      </c>
    </row>
    <row r="4" spans="2:4" ht="8.25" customHeight="1">
      <c r="B4" s="33"/>
      <c r="C4" s="34"/>
      <c r="D4" s="34"/>
    </row>
    <row r="5" spans="1:4" s="50" customFormat="1" ht="18" customHeight="1">
      <c r="A5" s="63" t="s">
        <v>317</v>
      </c>
      <c r="B5" s="63"/>
      <c r="C5" s="63"/>
      <c r="D5" s="63"/>
    </row>
    <row r="6" spans="1:4" ht="15" customHeight="1">
      <c r="A6" s="47"/>
      <c r="B6" s="7"/>
      <c r="C6" s="8"/>
      <c r="D6" s="8" t="s">
        <v>1</v>
      </c>
    </row>
    <row r="7" spans="1:5" ht="26.25" customHeight="1">
      <c r="A7" s="64" t="s">
        <v>2</v>
      </c>
      <c r="B7" s="64" t="s">
        <v>3</v>
      </c>
      <c r="C7" s="10" t="s">
        <v>90</v>
      </c>
      <c r="D7" s="10" t="s">
        <v>90</v>
      </c>
      <c r="E7" s="44"/>
    </row>
    <row r="8" spans="1:5" ht="26.25" customHeight="1">
      <c r="A8" s="65"/>
      <c r="B8" s="65"/>
      <c r="C8" s="10" t="s">
        <v>315</v>
      </c>
      <c r="D8" s="10" t="s">
        <v>316</v>
      </c>
      <c r="E8" s="44"/>
    </row>
    <row r="9" spans="1:4" s="35" customFormat="1" ht="12">
      <c r="A9" s="22">
        <v>1</v>
      </c>
      <c r="B9" s="22">
        <v>2</v>
      </c>
      <c r="C9" s="23">
        <v>3</v>
      </c>
      <c r="D9" s="23">
        <v>4</v>
      </c>
    </row>
    <row r="10" spans="1:4" ht="12.75">
      <c r="A10" s="4" t="s">
        <v>4</v>
      </c>
      <c r="B10" s="5" t="s">
        <v>5</v>
      </c>
      <c r="C10" s="51">
        <f>C11+C23+C33+C41+C48+C62+C69+C76+C87+C113+C17</f>
        <v>731066.8999999999</v>
      </c>
      <c r="D10" s="51">
        <f>D11+D23+D33+D41+D48+D62+D69+D76+D87+D113+D17</f>
        <v>741825</v>
      </c>
    </row>
    <row r="11" spans="1:4" ht="12.75">
      <c r="A11" s="6" t="s">
        <v>6</v>
      </c>
      <c r="B11" s="5" t="s">
        <v>7</v>
      </c>
      <c r="C11" s="51">
        <f>C12</f>
        <v>440790.89999999997</v>
      </c>
      <c r="D11" s="51">
        <f>D12</f>
        <v>450009.89999999997</v>
      </c>
    </row>
    <row r="12" spans="1:4" ht="12.75">
      <c r="A12" s="11" t="s">
        <v>8</v>
      </c>
      <c r="B12" s="12" t="s">
        <v>9</v>
      </c>
      <c r="C12" s="52">
        <f>SUM(C13:C16)</f>
        <v>440790.89999999997</v>
      </c>
      <c r="D12" s="52">
        <f>SUM(D13:D16)</f>
        <v>450009.89999999997</v>
      </c>
    </row>
    <row r="13" spans="1:4" ht="55.5" customHeight="1">
      <c r="A13" s="11" t="s">
        <v>202</v>
      </c>
      <c r="B13" s="12" t="s">
        <v>10</v>
      </c>
      <c r="C13" s="52">
        <v>432983.1</v>
      </c>
      <c r="D13" s="52">
        <v>441990.8</v>
      </c>
    </row>
    <row r="14" spans="1:4" ht="89.25">
      <c r="A14" s="11" t="s">
        <v>288</v>
      </c>
      <c r="B14" s="12" t="s">
        <v>11</v>
      </c>
      <c r="C14" s="52">
        <v>3085.5</v>
      </c>
      <c r="D14" s="52">
        <v>3150</v>
      </c>
    </row>
    <row r="15" spans="1:4" ht="42.75" customHeight="1">
      <c r="A15" s="11" t="s">
        <v>97</v>
      </c>
      <c r="B15" s="16" t="s">
        <v>83</v>
      </c>
      <c r="C15" s="52">
        <v>2204</v>
      </c>
      <c r="D15" s="52">
        <v>2250.1</v>
      </c>
    </row>
    <row r="16" spans="1:4" ht="67.5" customHeight="1">
      <c r="A16" s="11" t="s">
        <v>203</v>
      </c>
      <c r="B16" s="12" t="s">
        <v>84</v>
      </c>
      <c r="C16" s="52">
        <v>2518.3</v>
      </c>
      <c r="D16" s="52">
        <v>2619</v>
      </c>
    </row>
    <row r="17" spans="1:4" ht="33" customHeight="1">
      <c r="A17" s="6" t="s">
        <v>132</v>
      </c>
      <c r="B17" s="5" t="s">
        <v>133</v>
      </c>
      <c r="C17" s="51">
        <f>C18</f>
        <v>11201.099999999999</v>
      </c>
      <c r="D17" s="51">
        <f>D18</f>
        <v>11201.099999999999</v>
      </c>
    </row>
    <row r="18" spans="1:4" ht="29.25" customHeight="1">
      <c r="A18" s="3" t="s">
        <v>134</v>
      </c>
      <c r="B18" s="12" t="s">
        <v>135</v>
      </c>
      <c r="C18" s="52">
        <f>C19+C20+C21+C22</f>
        <v>11201.099999999999</v>
      </c>
      <c r="D18" s="52">
        <f>D19+D20+D21+D22</f>
        <v>11201.099999999999</v>
      </c>
    </row>
    <row r="19" spans="1:4" ht="54.75" customHeight="1">
      <c r="A19" s="3" t="s">
        <v>184</v>
      </c>
      <c r="B19" s="12" t="s">
        <v>136</v>
      </c>
      <c r="C19" s="52">
        <v>4424.4</v>
      </c>
      <c r="D19" s="52">
        <v>4424.4</v>
      </c>
    </row>
    <row r="20" spans="1:4" ht="67.5" customHeight="1">
      <c r="A20" s="3" t="s">
        <v>185</v>
      </c>
      <c r="B20" s="12" t="s">
        <v>137</v>
      </c>
      <c r="C20" s="52">
        <v>67.2</v>
      </c>
      <c r="D20" s="52">
        <v>67.2</v>
      </c>
    </row>
    <row r="21" spans="1:4" ht="56.25" customHeight="1">
      <c r="A21" s="3" t="s">
        <v>186</v>
      </c>
      <c r="B21" s="12" t="s">
        <v>138</v>
      </c>
      <c r="C21" s="52">
        <v>6709.5</v>
      </c>
      <c r="D21" s="52">
        <v>6709.5</v>
      </c>
    </row>
    <row r="22" spans="1:4" ht="51">
      <c r="A22" s="3" t="s">
        <v>187</v>
      </c>
      <c r="B22" s="12" t="s">
        <v>139</v>
      </c>
      <c r="C22" s="52">
        <v>0</v>
      </c>
      <c r="D22" s="52">
        <v>0</v>
      </c>
    </row>
    <row r="23" spans="1:4" ht="12.75">
      <c r="A23" s="6" t="s">
        <v>12</v>
      </c>
      <c r="B23" s="5" t="s">
        <v>13</v>
      </c>
      <c r="C23" s="51">
        <f>C24+C27+C29+C31</f>
        <v>119613.40000000001</v>
      </c>
      <c r="D23" s="51">
        <f>D24+D27+D29+D31</f>
        <v>121181.59999999999</v>
      </c>
    </row>
    <row r="24" spans="1:4" s="36" customFormat="1" ht="33.75" customHeight="1">
      <c r="A24" s="6" t="s">
        <v>85</v>
      </c>
      <c r="B24" s="5" t="s">
        <v>14</v>
      </c>
      <c r="C24" s="51">
        <f>C25+C26</f>
        <v>82658.40000000001</v>
      </c>
      <c r="D24" s="51">
        <f>D25+D26</f>
        <v>84311.59999999999</v>
      </c>
    </row>
    <row r="25" spans="1:4" ht="27" customHeight="1">
      <c r="A25" s="11" t="s">
        <v>212</v>
      </c>
      <c r="B25" s="12" t="s">
        <v>91</v>
      </c>
      <c r="C25" s="52">
        <v>68329.8</v>
      </c>
      <c r="D25" s="52">
        <v>69696.4</v>
      </c>
    </row>
    <row r="26" spans="1:4" ht="53.25" customHeight="1">
      <c r="A26" s="11" t="s">
        <v>232</v>
      </c>
      <c r="B26" s="12" t="s">
        <v>92</v>
      </c>
      <c r="C26" s="52">
        <v>14328.6</v>
      </c>
      <c r="D26" s="52">
        <v>14615.2</v>
      </c>
    </row>
    <row r="27" spans="1:4" ht="17.25" customHeight="1">
      <c r="A27" s="6" t="s">
        <v>15</v>
      </c>
      <c r="B27" s="5" t="s">
        <v>140</v>
      </c>
      <c r="C27" s="51">
        <f>C28</f>
        <v>29500</v>
      </c>
      <c r="D27" s="51">
        <f>D28</f>
        <v>29200</v>
      </c>
    </row>
    <row r="28" spans="1:4" ht="12.75">
      <c r="A28" s="11" t="s">
        <v>15</v>
      </c>
      <c r="B28" s="12" t="s">
        <v>93</v>
      </c>
      <c r="C28" s="52">
        <v>29500</v>
      </c>
      <c r="D28" s="52">
        <v>29200</v>
      </c>
    </row>
    <row r="29" spans="1:4" ht="12.75">
      <c r="A29" s="17" t="s">
        <v>107</v>
      </c>
      <c r="B29" s="18" t="s">
        <v>108</v>
      </c>
      <c r="C29" s="51">
        <f>C30</f>
        <v>45</v>
      </c>
      <c r="D29" s="51">
        <f>D30</f>
        <v>45</v>
      </c>
    </row>
    <row r="30" spans="1:4" s="36" customFormat="1" ht="15" customHeight="1">
      <c r="A30" s="19" t="s">
        <v>107</v>
      </c>
      <c r="B30" s="20" t="s">
        <v>109</v>
      </c>
      <c r="C30" s="52">
        <v>45</v>
      </c>
      <c r="D30" s="52">
        <v>45</v>
      </c>
    </row>
    <row r="31" spans="1:4" s="36" customFormat="1" ht="25.5" customHeight="1">
      <c r="A31" s="17" t="s">
        <v>129</v>
      </c>
      <c r="B31" s="18" t="s">
        <v>128</v>
      </c>
      <c r="C31" s="51">
        <f>C32</f>
        <v>7410</v>
      </c>
      <c r="D31" s="51">
        <f>D32</f>
        <v>7625</v>
      </c>
    </row>
    <row r="32" spans="1:4" s="36" customFormat="1" ht="30.75" customHeight="1">
      <c r="A32" s="19" t="s">
        <v>130</v>
      </c>
      <c r="B32" s="20" t="s">
        <v>131</v>
      </c>
      <c r="C32" s="52">
        <v>7410</v>
      </c>
      <c r="D32" s="52">
        <v>7625</v>
      </c>
    </row>
    <row r="33" spans="1:4" ht="12.75">
      <c r="A33" s="6" t="s">
        <v>16</v>
      </c>
      <c r="B33" s="5" t="s">
        <v>17</v>
      </c>
      <c r="C33" s="51">
        <f>C34+C36</f>
        <v>26800</v>
      </c>
      <c r="D33" s="51">
        <f>D34+D36</f>
        <v>27590.2</v>
      </c>
    </row>
    <row r="34" spans="1:4" s="36" customFormat="1" ht="13.5" customHeight="1">
      <c r="A34" s="6" t="s">
        <v>18</v>
      </c>
      <c r="B34" s="5" t="s">
        <v>19</v>
      </c>
      <c r="C34" s="51">
        <f>C35</f>
        <v>7900</v>
      </c>
      <c r="D34" s="51">
        <f>D35</f>
        <v>8500</v>
      </c>
    </row>
    <row r="35" spans="1:4" ht="40.5" customHeight="1">
      <c r="A35" s="11" t="s">
        <v>141</v>
      </c>
      <c r="B35" s="12" t="s">
        <v>20</v>
      </c>
      <c r="C35" s="52">
        <v>7900</v>
      </c>
      <c r="D35" s="52">
        <v>8500</v>
      </c>
    </row>
    <row r="36" spans="1:4" ht="12.75">
      <c r="A36" s="6" t="s">
        <v>21</v>
      </c>
      <c r="B36" s="5" t="s">
        <v>22</v>
      </c>
      <c r="C36" s="51">
        <f>C37+C39</f>
        <v>18900</v>
      </c>
      <c r="D36" s="51">
        <f>D37+D39</f>
        <v>19090.2</v>
      </c>
    </row>
    <row r="37" spans="1:4" ht="12.75">
      <c r="A37" s="11" t="s">
        <v>204</v>
      </c>
      <c r="B37" s="12" t="s">
        <v>213</v>
      </c>
      <c r="C37" s="52">
        <f>C38</f>
        <v>11800</v>
      </c>
      <c r="D37" s="52">
        <f>D38</f>
        <v>11890.2</v>
      </c>
    </row>
    <row r="38" spans="1:4" ht="25.5">
      <c r="A38" s="1" t="s">
        <v>206</v>
      </c>
      <c r="B38" s="2" t="s">
        <v>205</v>
      </c>
      <c r="C38" s="53">
        <v>11800</v>
      </c>
      <c r="D38" s="53">
        <v>11890.2</v>
      </c>
    </row>
    <row r="39" spans="1:4" ht="12.75">
      <c r="A39" s="11" t="s">
        <v>208</v>
      </c>
      <c r="B39" s="12" t="s">
        <v>207</v>
      </c>
      <c r="C39" s="52">
        <f>SUM(C40)</f>
        <v>7100</v>
      </c>
      <c r="D39" s="52">
        <f>SUM(D40)</f>
        <v>7200</v>
      </c>
    </row>
    <row r="40" spans="1:4" ht="29.25" customHeight="1">
      <c r="A40" s="1" t="s">
        <v>210</v>
      </c>
      <c r="B40" s="2" t="s">
        <v>209</v>
      </c>
      <c r="C40" s="53">
        <v>7100</v>
      </c>
      <c r="D40" s="53">
        <v>7200</v>
      </c>
    </row>
    <row r="41" spans="1:4" ht="12.75">
      <c r="A41" s="6" t="s">
        <v>23</v>
      </c>
      <c r="B41" s="5" t="s">
        <v>24</v>
      </c>
      <c r="C41" s="51">
        <f>C42+C44</f>
        <v>5612</v>
      </c>
      <c r="D41" s="51">
        <f>D42+D44</f>
        <v>5632</v>
      </c>
    </row>
    <row r="42" spans="1:4" ht="27.75" customHeight="1">
      <c r="A42" s="11" t="s">
        <v>25</v>
      </c>
      <c r="B42" s="12" t="s">
        <v>26</v>
      </c>
      <c r="C42" s="52">
        <f>C43</f>
        <v>5560</v>
      </c>
      <c r="D42" s="52">
        <f>D43</f>
        <v>5580</v>
      </c>
    </row>
    <row r="43" spans="1:4" ht="42" customHeight="1">
      <c r="A43" s="1" t="s">
        <v>77</v>
      </c>
      <c r="B43" s="2" t="s">
        <v>27</v>
      </c>
      <c r="C43" s="53">
        <v>5560</v>
      </c>
      <c r="D43" s="53">
        <v>5580</v>
      </c>
    </row>
    <row r="44" spans="1:4" ht="28.5" customHeight="1">
      <c r="A44" s="11" t="s">
        <v>28</v>
      </c>
      <c r="B44" s="12" t="s">
        <v>29</v>
      </c>
      <c r="C44" s="52">
        <f>C45+C46</f>
        <v>52</v>
      </c>
      <c r="D44" s="52">
        <f>D45+D46</f>
        <v>52</v>
      </c>
    </row>
    <row r="45" spans="1:4" s="40" customFormat="1" ht="29.25" customHeight="1">
      <c r="A45" s="1" t="s">
        <v>214</v>
      </c>
      <c r="B45" s="2" t="s">
        <v>229</v>
      </c>
      <c r="C45" s="53">
        <v>20</v>
      </c>
      <c r="D45" s="53">
        <v>20</v>
      </c>
    </row>
    <row r="46" spans="1:4" ht="50.25" customHeight="1">
      <c r="A46" s="11" t="s">
        <v>215</v>
      </c>
      <c r="B46" s="12" t="s">
        <v>142</v>
      </c>
      <c r="C46" s="52">
        <f>C47</f>
        <v>32</v>
      </c>
      <c r="D46" s="52">
        <f>D47</f>
        <v>32</v>
      </c>
    </row>
    <row r="47" spans="1:4" ht="78" customHeight="1">
      <c r="A47" s="1" t="s">
        <v>124</v>
      </c>
      <c r="B47" s="42" t="s">
        <v>125</v>
      </c>
      <c r="C47" s="53">
        <v>32</v>
      </c>
      <c r="D47" s="53">
        <v>32</v>
      </c>
    </row>
    <row r="48" spans="1:4" ht="42" customHeight="1">
      <c r="A48" s="6" t="s">
        <v>30</v>
      </c>
      <c r="B48" s="5" t="s">
        <v>31</v>
      </c>
      <c r="C48" s="51">
        <f>SUM(C51+C59+C49+C56)</f>
        <v>89441</v>
      </c>
      <c r="D48" s="51">
        <f>SUM(D51+D59+D49+D56)</f>
        <v>88796.29999999999</v>
      </c>
    </row>
    <row r="49" spans="1:4" s="38" customFormat="1" ht="56.25" customHeight="1">
      <c r="A49" s="11" t="s">
        <v>78</v>
      </c>
      <c r="B49" s="13" t="s">
        <v>194</v>
      </c>
      <c r="C49" s="54">
        <f>C50</f>
        <v>859</v>
      </c>
      <c r="D49" s="54">
        <f>D50</f>
        <v>859</v>
      </c>
    </row>
    <row r="50" spans="1:4" s="39" customFormat="1" ht="48.75" customHeight="1">
      <c r="A50" s="1" t="s">
        <v>32</v>
      </c>
      <c r="B50" s="14" t="s">
        <v>143</v>
      </c>
      <c r="C50" s="55">
        <v>859</v>
      </c>
      <c r="D50" s="55">
        <v>859</v>
      </c>
    </row>
    <row r="51" spans="1:4" ht="63.75">
      <c r="A51" s="11" t="s">
        <v>86</v>
      </c>
      <c r="B51" s="12" t="s">
        <v>33</v>
      </c>
      <c r="C51" s="52">
        <f>SUM(C52+C54)</f>
        <v>74334.8</v>
      </c>
      <c r="D51" s="52">
        <f>SUM(D52+D54)</f>
        <v>73688.5</v>
      </c>
    </row>
    <row r="52" spans="1:4" ht="53.25" customHeight="1">
      <c r="A52" s="11" t="s">
        <v>144</v>
      </c>
      <c r="B52" s="12" t="s">
        <v>81</v>
      </c>
      <c r="C52" s="52">
        <f>SUM(C53)</f>
        <v>72510.5</v>
      </c>
      <c r="D52" s="52">
        <f>SUM(D53)</f>
        <v>71864.2</v>
      </c>
    </row>
    <row r="53" spans="1:4" ht="63.75">
      <c r="A53" s="1" t="s">
        <v>34</v>
      </c>
      <c r="B53" s="2" t="s">
        <v>94</v>
      </c>
      <c r="C53" s="53">
        <v>72510.5</v>
      </c>
      <c r="D53" s="53">
        <v>71864.2</v>
      </c>
    </row>
    <row r="54" spans="1:4" ht="54" customHeight="1">
      <c r="A54" s="11" t="s">
        <v>87</v>
      </c>
      <c r="B54" s="21" t="s">
        <v>35</v>
      </c>
      <c r="C54" s="52">
        <f>C55</f>
        <v>1824.3</v>
      </c>
      <c r="D54" s="52">
        <f>D55</f>
        <v>1824.3</v>
      </c>
    </row>
    <row r="55" spans="1:4" s="56" customFormat="1" ht="54.75" customHeight="1">
      <c r="A55" s="15" t="s">
        <v>150</v>
      </c>
      <c r="B55" s="2" t="s">
        <v>36</v>
      </c>
      <c r="C55" s="53">
        <v>1824.3</v>
      </c>
      <c r="D55" s="53">
        <v>1824.3</v>
      </c>
    </row>
    <row r="56" spans="1:4" s="57" customFormat="1" ht="23.25" customHeight="1">
      <c r="A56" s="11" t="s">
        <v>146</v>
      </c>
      <c r="B56" s="12" t="s">
        <v>147</v>
      </c>
      <c r="C56" s="52">
        <f>C57</f>
        <v>1.3</v>
      </c>
      <c r="D56" s="52">
        <f>D57</f>
        <v>1.4</v>
      </c>
    </row>
    <row r="57" spans="1:4" s="57" customFormat="1" ht="44.25" customHeight="1">
      <c r="A57" s="11" t="s">
        <v>149</v>
      </c>
      <c r="B57" s="12" t="s">
        <v>148</v>
      </c>
      <c r="C57" s="52">
        <f>C58</f>
        <v>1.3</v>
      </c>
      <c r="D57" s="52">
        <f>D58</f>
        <v>1.4</v>
      </c>
    </row>
    <row r="58" spans="1:4" ht="38.25">
      <c r="A58" s="15" t="s">
        <v>145</v>
      </c>
      <c r="B58" s="2" t="s">
        <v>110</v>
      </c>
      <c r="C58" s="53">
        <v>1.3</v>
      </c>
      <c r="D58" s="53">
        <v>1.4</v>
      </c>
    </row>
    <row r="59" spans="1:4" ht="67.5" customHeight="1">
      <c r="A59" s="11" t="s">
        <v>88</v>
      </c>
      <c r="B59" s="12" t="s">
        <v>37</v>
      </c>
      <c r="C59" s="52">
        <f>C60</f>
        <v>14245.9</v>
      </c>
      <c r="D59" s="52">
        <f>D60</f>
        <v>14247.4</v>
      </c>
    </row>
    <row r="60" spans="1:4" ht="65.25" customHeight="1">
      <c r="A60" s="11" t="s">
        <v>89</v>
      </c>
      <c r="B60" s="12" t="s">
        <v>38</v>
      </c>
      <c r="C60" s="52">
        <f>C61</f>
        <v>14245.9</v>
      </c>
      <c r="D60" s="52">
        <f>D61</f>
        <v>14247.4</v>
      </c>
    </row>
    <row r="61" spans="1:4" ht="66" customHeight="1">
      <c r="A61" s="1" t="s">
        <v>151</v>
      </c>
      <c r="B61" s="2" t="s">
        <v>39</v>
      </c>
      <c r="C61" s="53">
        <v>14245.9</v>
      </c>
      <c r="D61" s="53">
        <v>14247.4</v>
      </c>
    </row>
    <row r="62" spans="1:4" ht="12.75">
      <c r="A62" s="6" t="s">
        <v>40</v>
      </c>
      <c r="B62" s="5" t="s">
        <v>41</v>
      </c>
      <c r="C62" s="51">
        <f>C63</f>
        <v>824.8000000000001</v>
      </c>
      <c r="D62" s="51">
        <f>D63</f>
        <v>824.8000000000001</v>
      </c>
    </row>
    <row r="63" spans="1:4" ht="17.25" customHeight="1">
      <c r="A63" s="11" t="s">
        <v>153</v>
      </c>
      <c r="B63" s="12" t="s">
        <v>152</v>
      </c>
      <c r="C63" s="52">
        <f>C64+C65+C66+C67+C68</f>
        <v>824.8000000000001</v>
      </c>
      <c r="D63" s="52">
        <f>D64+D65+D66+D67+D68</f>
        <v>824.8000000000001</v>
      </c>
    </row>
    <row r="64" spans="1:4" ht="33" customHeight="1">
      <c r="A64" s="1" t="s">
        <v>154</v>
      </c>
      <c r="B64" s="2" t="s">
        <v>111</v>
      </c>
      <c r="C64" s="52">
        <v>68.5</v>
      </c>
      <c r="D64" s="52">
        <v>68.5</v>
      </c>
    </row>
    <row r="65" spans="1:4" ht="26.25" customHeight="1">
      <c r="A65" s="1" t="s">
        <v>155</v>
      </c>
      <c r="B65" s="2" t="s">
        <v>112</v>
      </c>
      <c r="C65" s="52">
        <f>10.2-10.2</f>
        <v>0</v>
      </c>
      <c r="D65" s="52">
        <f>10.2-10.2</f>
        <v>0</v>
      </c>
    </row>
    <row r="66" spans="1:4" ht="16.5" customHeight="1">
      <c r="A66" s="1" t="s">
        <v>156</v>
      </c>
      <c r="B66" s="2" t="s">
        <v>113</v>
      </c>
      <c r="C66" s="52">
        <v>118.1</v>
      </c>
      <c r="D66" s="52">
        <v>118.1</v>
      </c>
    </row>
    <row r="67" spans="1:4" ht="16.5" customHeight="1">
      <c r="A67" s="1" t="s">
        <v>157</v>
      </c>
      <c r="B67" s="2" t="s">
        <v>114</v>
      </c>
      <c r="C67" s="52">
        <v>638.2</v>
      </c>
      <c r="D67" s="52">
        <v>638.2</v>
      </c>
    </row>
    <row r="68" spans="1:4" ht="15" customHeight="1">
      <c r="A68" s="1" t="s">
        <v>158</v>
      </c>
      <c r="B68" s="2" t="s">
        <v>115</v>
      </c>
      <c r="C68" s="52">
        <v>0</v>
      </c>
      <c r="D68" s="52">
        <v>0</v>
      </c>
    </row>
    <row r="69" spans="1:4" ht="25.5">
      <c r="A69" s="6" t="s">
        <v>95</v>
      </c>
      <c r="B69" s="5" t="s">
        <v>42</v>
      </c>
      <c r="C69" s="51">
        <f>C70+C73</f>
        <v>1626</v>
      </c>
      <c r="D69" s="51">
        <f>D70+D73</f>
        <v>1634</v>
      </c>
    </row>
    <row r="70" spans="1:4" ht="12.75">
      <c r="A70" s="11" t="s">
        <v>159</v>
      </c>
      <c r="B70" s="12" t="s">
        <v>160</v>
      </c>
      <c r="C70" s="52">
        <f>C71</f>
        <v>206</v>
      </c>
      <c r="D70" s="52">
        <f>D71</f>
        <v>204</v>
      </c>
    </row>
    <row r="71" spans="1:4" ht="12.75">
      <c r="A71" s="11" t="s">
        <v>98</v>
      </c>
      <c r="B71" s="12" t="s">
        <v>99</v>
      </c>
      <c r="C71" s="52">
        <f>C72</f>
        <v>206</v>
      </c>
      <c r="D71" s="52">
        <f>D72</f>
        <v>204</v>
      </c>
    </row>
    <row r="72" spans="1:4" ht="25.5">
      <c r="A72" s="1" t="s">
        <v>101</v>
      </c>
      <c r="B72" s="2" t="s">
        <v>100</v>
      </c>
      <c r="C72" s="53">
        <v>206</v>
      </c>
      <c r="D72" s="53">
        <v>204</v>
      </c>
    </row>
    <row r="73" spans="1:4" ht="12.75">
      <c r="A73" s="11" t="s">
        <v>161</v>
      </c>
      <c r="B73" s="12" t="s">
        <v>162</v>
      </c>
      <c r="C73" s="52">
        <f>SUM(C74)</f>
        <v>1420</v>
      </c>
      <c r="D73" s="52">
        <f>SUM(D74)</f>
        <v>1430</v>
      </c>
    </row>
    <row r="74" spans="1:4" ht="12.75">
      <c r="A74" s="11" t="s">
        <v>102</v>
      </c>
      <c r="B74" s="12" t="s">
        <v>103</v>
      </c>
      <c r="C74" s="52">
        <f>SUM(C75)</f>
        <v>1420</v>
      </c>
      <c r="D74" s="52">
        <f>SUM(D75)</f>
        <v>1430</v>
      </c>
    </row>
    <row r="75" spans="1:4" s="40" customFormat="1" ht="29.25" customHeight="1">
      <c r="A75" s="1" t="s">
        <v>104</v>
      </c>
      <c r="B75" s="2" t="s">
        <v>105</v>
      </c>
      <c r="C75" s="53">
        <v>1420</v>
      </c>
      <c r="D75" s="53">
        <v>1430</v>
      </c>
    </row>
    <row r="76" spans="1:4" ht="35.25" customHeight="1">
      <c r="A76" s="6" t="s">
        <v>43</v>
      </c>
      <c r="B76" s="5" t="s">
        <v>44</v>
      </c>
      <c r="C76" s="51">
        <f>C77+C80+C85</f>
        <v>27636.2</v>
      </c>
      <c r="D76" s="51">
        <f>D77+D80+D85</f>
        <v>27069.1</v>
      </c>
    </row>
    <row r="77" spans="1:4" ht="64.5" customHeight="1">
      <c r="A77" s="11" t="s">
        <v>195</v>
      </c>
      <c r="B77" s="12" t="s">
        <v>45</v>
      </c>
      <c r="C77" s="52">
        <f>C78</f>
        <v>26965.4</v>
      </c>
      <c r="D77" s="52">
        <f>D78</f>
        <v>26398.3</v>
      </c>
    </row>
    <row r="78" spans="1:4" ht="85.5" customHeight="1">
      <c r="A78" s="11" t="s">
        <v>211</v>
      </c>
      <c r="B78" s="12" t="s">
        <v>163</v>
      </c>
      <c r="C78" s="52">
        <f>C79</f>
        <v>26965.4</v>
      </c>
      <c r="D78" s="52">
        <f>D79</f>
        <v>26398.3</v>
      </c>
    </row>
    <row r="79" spans="1:4" ht="84" customHeight="1">
      <c r="A79" s="1" t="s">
        <v>164</v>
      </c>
      <c r="B79" s="2" t="s">
        <v>96</v>
      </c>
      <c r="C79" s="53">
        <v>26965.4</v>
      </c>
      <c r="D79" s="53">
        <v>26398.3</v>
      </c>
    </row>
    <row r="80" spans="1:4" ht="26.25" customHeight="1">
      <c r="A80" s="11" t="s">
        <v>196</v>
      </c>
      <c r="B80" s="12" t="s">
        <v>46</v>
      </c>
      <c r="C80" s="52">
        <f>C81+C83</f>
        <v>521.6999999999999</v>
      </c>
      <c r="D80" s="52">
        <f>D81+D83</f>
        <v>521.6999999999999</v>
      </c>
    </row>
    <row r="81" spans="1:4" ht="25.5">
      <c r="A81" s="11" t="s">
        <v>47</v>
      </c>
      <c r="B81" s="12" t="s">
        <v>48</v>
      </c>
      <c r="C81" s="52">
        <f>C82</f>
        <v>463.9</v>
      </c>
      <c r="D81" s="52">
        <f>D82</f>
        <v>463.9</v>
      </c>
    </row>
    <row r="82" spans="1:4" ht="38.25">
      <c r="A82" s="1" t="s">
        <v>220</v>
      </c>
      <c r="B82" s="2" t="s">
        <v>49</v>
      </c>
      <c r="C82" s="53">
        <v>463.9</v>
      </c>
      <c r="D82" s="53">
        <v>463.9</v>
      </c>
    </row>
    <row r="83" spans="1:4" ht="38.25">
      <c r="A83" s="11" t="s">
        <v>192</v>
      </c>
      <c r="B83" s="12" t="s">
        <v>190</v>
      </c>
      <c r="C83" s="52">
        <f>C84</f>
        <v>57.8</v>
      </c>
      <c r="D83" s="52">
        <f>D84</f>
        <v>57.8</v>
      </c>
    </row>
    <row r="84" spans="1:4" ht="38.25">
      <c r="A84" s="1" t="s">
        <v>191</v>
      </c>
      <c r="B84" s="2" t="s">
        <v>189</v>
      </c>
      <c r="C84" s="53">
        <v>57.8</v>
      </c>
      <c r="D84" s="53">
        <v>57.8</v>
      </c>
    </row>
    <row r="85" spans="1:4" ht="51">
      <c r="A85" s="11" t="s">
        <v>299</v>
      </c>
      <c r="B85" s="12" t="s">
        <v>300</v>
      </c>
      <c r="C85" s="53">
        <f>C86</f>
        <v>149.1</v>
      </c>
      <c r="D85" s="53">
        <f>D86</f>
        <v>149.1</v>
      </c>
    </row>
    <row r="86" spans="1:4" ht="63.75">
      <c r="A86" s="1" t="s">
        <v>301</v>
      </c>
      <c r="B86" s="2" t="s">
        <v>302</v>
      </c>
      <c r="C86" s="53">
        <v>149.1</v>
      </c>
      <c r="D86" s="53">
        <v>149.1</v>
      </c>
    </row>
    <row r="87" spans="1:4" ht="12.75">
      <c r="A87" s="6" t="s">
        <v>50</v>
      </c>
      <c r="B87" s="5" t="s">
        <v>51</v>
      </c>
      <c r="C87" s="51">
        <f>C88+C102+C111+C98+C106+C103+C108+C91+C110+C95+C92</f>
        <v>7521.5</v>
      </c>
      <c r="D87" s="51">
        <f>D88+D102+D111+D98+D106+D103+D108+D91+D110+D95+D92</f>
        <v>7886</v>
      </c>
    </row>
    <row r="88" spans="1:4" ht="30.75" customHeight="1">
      <c r="A88" s="11" t="s">
        <v>52</v>
      </c>
      <c r="B88" s="12" t="s">
        <v>53</v>
      </c>
      <c r="C88" s="52">
        <f>C89+C90</f>
        <v>250</v>
      </c>
      <c r="D88" s="52">
        <f>D89+D90</f>
        <v>250</v>
      </c>
    </row>
    <row r="89" spans="1:4" ht="67.5" customHeight="1">
      <c r="A89" s="1" t="s">
        <v>296</v>
      </c>
      <c r="B89" s="2" t="s">
        <v>54</v>
      </c>
      <c r="C89" s="53">
        <v>200</v>
      </c>
      <c r="D89" s="53">
        <v>200</v>
      </c>
    </row>
    <row r="90" spans="1:4" ht="40.5" customHeight="1">
      <c r="A90" s="1" t="s">
        <v>303</v>
      </c>
      <c r="B90" s="2" t="s">
        <v>304</v>
      </c>
      <c r="C90" s="53">
        <v>50</v>
      </c>
      <c r="D90" s="53">
        <v>50</v>
      </c>
    </row>
    <row r="91" spans="1:4" ht="47.25" customHeight="1">
      <c r="A91" s="3" t="s">
        <v>197</v>
      </c>
      <c r="B91" s="13" t="s">
        <v>179</v>
      </c>
      <c r="C91" s="52">
        <v>310</v>
      </c>
      <c r="D91" s="52">
        <v>320</v>
      </c>
    </row>
    <row r="92" spans="1:4" ht="47.25" customHeight="1">
      <c r="A92" s="11" t="s">
        <v>305</v>
      </c>
      <c r="B92" s="31" t="s">
        <v>306</v>
      </c>
      <c r="C92" s="52">
        <f>C93+C94</f>
        <v>140</v>
      </c>
      <c r="D92" s="52">
        <f>D93+D94</f>
        <v>140</v>
      </c>
    </row>
    <row r="93" spans="1:4" ht="58.5" customHeight="1">
      <c r="A93" s="1" t="s">
        <v>307</v>
      </c>
      <c r="B93" s="42" t="s">
        <v>308</v>
      </c>
      <c r="C93" s="52">
        <v>40</v>
      </c>
      <c r="D93" s="52">
        <v>40</v>
      </c>
    </row>
    <row r="94" spans="1:4" ht="47.25" customHeight="1">
      <c r="A94" s="1" t="s">
        <v>309</v>
      </c>
      <c r="B94" s="42" t="s">
        <v>310</v>
      </c>
      <c r="C94" s="52">
        <v>100</v>
      </c>
      <c r="D94" s="52">
        <v>100</v>
      </c>
    </row>
    <row r="95" spans="1:4" ht="23.25" customHeight="1">
      <c r="A95" s="3" t="s">
        <v>224</v>
      </c>
      <c r="B95" s="31" t="s">
        <v>225</v>
      </c>
      <c r="C95" s="53">
        <f>C96</f>
        <v>0</v>
      </c>
      <c r="D95" s="53">
        <f>D96</f>
        <v>0</v>
      </c>
    </row>
    <row r="96" spans="1:4" ht="45.75" customHeight="1">
      <c r="A96" s="11" t="s">
        <v>221</v>
      </c>
      <c r="B96" s="31" t="s">
        <v>222</v>
      </c>
      <c r="C96" s="53">
        <f>C97</f>
        <v>0</v>
      </c>
      <c r="D96" s="53">
        <f>D97</f>
        <v>0</v>
      </c>
    </row>
    <row r="97" spans="1:4" ht="45.75" customHeight="1">
      <c r="A97" s="1" t="s">
        <v>226</v>
      </c>
      <c r="B97" s="42" t="s">
        <v>223</v>
      </c>
      <c r="C97" s="53">
        <v>0</v>
      </c>
      <c r="D97" s="53">
        <v>0</v>
      </c>
    </row>
    <row r="98" spans="1:4" ht="89.25">
      <c r="A98" s="11" t="s">
        <v>127</v>
      </c>
      <c r="B98" s="13" t="s">
        <v>126</v>
      </c>
      <c r="C98" s="52">
        <f>C99+C100+C101</f>
        <v>1075</v>
      </c>
      <c r="D98" s="52">
        <f>D99+D100+D101</f>
        <v>1165</v>
      </c>
    </row>
    <row r="99" spans="1:4" ht="31.5" customHeight="1">
      <c r="A99" s="1" t="s">
        <v>198</v>
      </c>
      <c r="B99" s="14" t="s">
        <v>116</v>
      </c>
      <c r="C99" s="53">
        <f>137</f>
        <v>137</v>
      </c>
      <c r="D99" s="53">
        <f>137</f>
        <v>137</v>
      </c>
    </row>
    <row r="100" spans="1:4" ht="27.75" customHeight="1">
      <c r="A100" s="1" t="s">
        <v>165</v>
      </c>
      <c r="B100" s="14" t="s">
        <v>117</v>
      </c>
      <c r="C100" s="53">
        <f>793+100</f>
        <v>893</v>
      </c>
      <c r="D100" s="53">
        <f>883+100</f>
        <v>983</v>
      </c>
    </row>
    <row r="101" spans="1:4" ht="30" customHeight="1">
      <c r="A101" s="1" t="s">
        <v>166</v>
      </c>
      <c r="B101" s="14" t="s">
        <v>118</v>
      </c>
      <c r="C101" s="53">
        <v>45</v>
      </c>
      <c r="D101" s="53">
        <f>45</f>
        <v>45</v>
      </c>
    </row>
    <row r="102" spans="1:4" ht="39.75" customHeight="1">
      <c r="A102" s="11" t="s">
        <v>199</v>
      </c>
      <c r="B102" s="12" t="s">
        <v>55</v>
      </c>
      <c r="C102" s="52">
        <f>1.5+1044.5</f>
        <v>1046</v>
      </c>
      <c r="D102" s="52">
        <f>1.5+1094.5</f>
        <v>1096</v>
      </c>
    </row>
    <row r="103" spans="1:4" ht="30" customHeight="1">
      <c r="A103" s="58" t="s">
        <v>289</v>
      </c>
      <c r="B103" s="12" t="s">
        <v>290</v>
      </c>
      <c r="C103" s="52">
        <f>C105+C104</f>
        <v>700</v>
      </c>
      <c r="D103" s="52">
        <f>D105+D104</f>
        <v>700</v>
      </c>
    </row>
    <row r="104" spans="1:4" ht="30" customHeight="1">
      <c r="A104" s="1" t="s">
        <v>311</v>
      </c>
      <c r="B104" s="2" t="s">
        <v>312</v>
      </c>
      <c r="C104" s="52">
        <v>100</v>
      </c>
      <c r="D104" s="52">
        <v>100</v>
      </c>
    </row>
    <row r="105" spans="1:4" ht="27" customHeight="1">
      <c r="A105" s="49" t="s">
        <v>297</v>
      </c>
      <c r="B105" s="12" t="s">
        <v>238</v>
      </c>
      <c r="C105" s="52">
        <f>600</f>
        <v>600</v>
      </c>
      <c r="D105" s="52">
        <f>600</f>
        <v>600</v>
      </c>
    </row>
    <row r="106" spans="1:4" ht="49.5" customHeight="1">
      <c r="A106" s="11" t="s">
        <v>216</v>
      </c>
      <c r="B106" s="12" t="s">
        <v>181</v>
      </c>
      <c r="C106" s="52">
        <f>C107</f>
        <v>0</v>
      </c>
      <c r="D106" s="52">
        <f>D107</f>
        <v>0</v>
      </c>
    </row>
    <row r="107" spans="1:4" s="40" customFormat="1" ht="58.5" customHeight="1">
      <c r="A107" s="1" t="s">
        <v>217</v>
      </c>
      <c r="B107" s="2" t="s">
        <v>180</v>
      </c>
      <c r="C107" s="53">
        <v>0</v>
      </c>
      <c r="D107" s="53">
        <v>0</v>
      </c>
    </row>
    <row r="108" spans="1:4" ht="51">
      <c r="A108" s="11" t="s">
        <v>291</v>
      </c>
      <c r="B108" s="12" t="s">
        <v>167</v>
      </c>
      <c r="C108" s="52">
        <f>C109</f>
        <v>225.9</v>
      </c>
      <c r="D108" s="52">
        <f>D109</f>
        <v>225.9</v>
      </c>
    </row>
    <row r="109" spans="1:4" s="40" customFormat="1" ht="56.25" customHeight="1">
      <c r="A109" s="1" t="s">
        <v>298</v>
      </c>
      <c r="B109" s="2" t="s">
        <v>178</v>
      </c>
      <c r="C109" s="53">
        <v>225.9</v>
      </c>
      <c r="D109" s="53">
        <v>225.9</v>
      </c>
    </row>
    <row r="110" spans="1:4" ht="57.75" customHeight="1">
      <c r="A110" s="11" t="s">
        <v>183</v>
      </c>
      <c r="B110" s="12" t="s">
        <v>182</v>
      </c>
      <c r="C110" s="52">
        <f>170+650</f>
        <v>820</v>
      </c>
      <c r="D110" s="52">
        <f>180+650</f>
        <v>830</v>
      </c>
    </row>
    <row r="111" spans="1:4" ht="25.5">
      <c r="A111" s="11" t="s">
        <v>56</v>
      </c>
      <c r="B111" s="12" t="s">
        <v>57</v>
      </c>
      <c r="C111" s="52">
        <f>C112</f>
        <v>2954.6</v>
      </c>
      <c r="D111" s="52">
        <f>D112</f>
        <v>3159.1</v>
      </c>
    </row>
    <row r="112" spans="1:4" ht="33" customHeight="1">
      <c r="A112" s="1" t="s">
        <v>234</v>
      </c>
      <c r="B112" s="2" t="s">
        <v>58</v>
      </c>
      <c r="C112" s="53">
        <f>1770.6+5.5+120+958.5+100</f>
        <v>2954.6</v>
      </c>
      <c r="D112" s="53">
        <f>5.5+130+1915.1+1008.5+100</f>
        <v>3159.1</v>
      </c>
    </row>
    <row r="113" spans="1:4" s="40" customFormat="1" ht="12.75">
      <c r="A113" s="6" t="s">
        <v>119</v>
      </c>
      <c r="B113" s="24" t="s">
        <v>120</v>
      </c>
      <c r="C113" s="51">
        <f>C114</f>
        <v>0</v>
      </c>
      <c r="D113" s="51">
        <f>D114</f>
        <v>0</v>
      </c>
    </row>
    <row r="114" spans="1:4" s="40" customFormat="1" ht="12.75">
      <c r="A114" s="11" t="s">
        <v>176</v>
      </c>
      <c r="B114" s="25" t="s">
        <v>177</v>
      </c>
      <c r="C114" s="52">
        <f>C115</f>
        <v>0</v>
      </c>
      <c r="D114" s="52">
        <f>D115</f>
        <v>0</v>
      </c>
    </row>
    <row r="115" spans="1:4" ht="12.75">
      <c r="A115" s="15" t="s">
        <v>121</v>
      </c>
      <c r="B115" s="26" t="s">
        <v>122</v>
      </c>
      <c r="C115" s="53">
        <v>0</v>
      </c>
      <c r="D115" s="53">
        <v>0</v>
      </c>
    </row>
    <row r="116" spans="1:4" ht="12.75">
      <c r="A116" s="4" t="s">
        <v>59</v>
      </c>
      <c r="B116" s="5" t="s">
        <v>60</v>
      </c>
      <c r="C116" s="51">
        <f>C117+C160+C164</f>
        <v>1840356.2999999998</v>
      </c>
      <c r="D116" s="51">
        <f>D117+D160+D164</f>
        <v>2062857.2</v>
      </c>
    </row>
    <row r="117" spans="1:4" ht="28.5" customHeight="1">
      <c r="A117" s="11" t="s">
        <v>61</v>
      </c>
      <c r="B117" s="12" t="s">
        <v>62</v>
      </c>
      <c r="C117" s="52">
        <f>C118+C125+C140+C157</f>
        <v>1840356.2999999998</v>
      </c>
      <c r="D117" s="52">
        <f>D118+D125+D140+D157</f>
        <v>2062857.2</v>
      </c>
    </row>
    <row r="118" spans="1:4" ht="25.5">
      <c r="A118" s="6" t="s">
        <v>230</v>
      </c>
      <c r="B118" s="5" t="s">
        <v>239</v>
      </c>
      <c r="C118" s="51">
        <f>C119+C121+C123</f>
        <v>467502.7</v>
      </c>
      <c r="D118" s="51">
        <f>D119+D121+D123</f>
        <v>467502.7</v>
      </c>
    </row>
    <row r="119" spans="1:4" ht="12.75">
      <c r="A119" s="11" t="s">
        <v>63</v>
      </c>
      <c r="B119" s="12" t="s">
        <v>278</v>
      </c>
      <c r="C119" s="52">
        <f>SUM(C120:C120)</f>
        <v>450003</v>
      </c>
      <c r="D119" s="52">
        <f>SUM(D120:D120)</f>
        <v>450003</v>
      </c>
    </row>
    <row r="120" spans="1:4" ht="28.5" customHeight="1">
      <c r="A120" s="1" t="s">
        <v>76</v>
      </c>
      <c r="B120" s="2" t="s">
        <v>240</v>
      </c>
      <c r="C120" s="53">
        <f>382894.4+67108.6</f>
        <v>450003</v>
      </c>
      <c r="D120" s="53">
        <f>382894.4+67108.6</f>
        <v>450003</v>
      </c>
    </row>
    <row r="121" spans="1:4" ht="30.75" customHeight="1">
      <c r="A121" s="11" t="s">
        <v>64</v>
      </c>
      <c r="B121" s="12" t="s">
        <v>241</v>
      </c>
      <c r="C121" s="52">
        <f>SUM(C122)</f>
        <v>17499.7</v>
      </c>
      <c r="D121" s="52">
        <f>SUM(D122)</f>
        <v>17499.7</v>
      </c>
    </row>
    <row r="122" spans="1:4" ht="29.25" customHeight="1">
      <c r="A122" s="1" t="s">
        <v>65</v>
      </c>
      <c r="B122" s="2" t="s">
        <v>242</v>
      </c>
      <c r="C122" s="53">
        <v>17499.7</v>
      </c>
      <c r="D122" s="53">
        <v>17499.7</v>
      </c>
    </row>
    <row r="123" spans="1:4" ht="16.5" customHeight="1">
      <c r="A123" s="11" t="s">
        <v>79</v>
      </c>
      <c r="B123" s="12" t="s">
        <v>243</v>
      </c>
      <c r="C123" s="52">
        <f>SUM(C124)</f>
        <v>0</v>
      </c>
      <c r="D123" s="52">
        <f>SUM(D124)</f>
        <v>0</v>
      </c>
    </row>
    <row r="124" spans="1:4" s="40" customFormat="1" ht="27" customHeight="1">
      <c r="A124" s="1" t="s">
        <v>80</v>
      </c>
      <c r="B124" s="2" t="s">
        <v>244</v>
      </c>
      <c r="C124" s="53">
        <v>0</v>
      </c>
      <c r="D124" s="53">
        <v>0</v>
      </c>
    </row>
    <row r="125" spans="1:4" ht="29.25" customHeight="1">
      <c r="A125" s="6" t="s">
        <v>168</v>
      </c>
      <c r="B125" s="5" t="s">
        <v>245</v>
      </c>
      <c r="C125" s="51">
        <f>C130+C138+C126+C128+C132+C134+C136</f>
        <v>194136.9</v>
      </c>
      <c r="D125" s="51">
        <f>D130+D138+D126+D128+D132+D134+D136</f>
        <v>412911.8</v>
      </c>
    </row>
    <row r="126" spans="1:4" ht="52.5" customHeight="1">
      <c r="A126" s="28" t="s">
        <v>82</v>
      </c>
      <c r="B126" s="27" t="s">
        <v>246</v>
      </c>
      <c r="C126" s="54">
        <f>SUM(C127)</f>
        <v>22114.7</v>
      </c>
      <c r="D126" s="54">
        <f>SUM(D127)</f>
        <v>22114.8</v>
      </c>
    </row>
    <row r="127" spans="1:4" ht="54" customHeight="1">
      <c r="A127" s="1" t="s">
        <v>106</v>
      </c>
      <c r="B127" s="2" t="s">
        <v>247</v>
      </c>
      <c r="C127" s="53">
        <v>22114.7</v>
      </c>
      <c r="D127" s="53">
        <v>22114.8</v>
      </c>
    </row>
    <row r="128" spans="1:4" ht="18.75" customHeight="1">
      <c r="A128" s="11" t="s">
        <v>123</v>
      </c>
      <c r="B128" s="27" t="s">
        <v>248</v>
      </c>
      <c r="C128" s="52">
        <f>C129</f>
        <v>6402.8</v>
      </c>
      <c r="D128" s="52">
        <f>D129</f>
        <v>6402.8</v>
      </c>
    </row>
    <row r="129" spans="1:4" ht="34.5" customHeight="1">
      <c r="A129" s="1" t="s">
        <v>193</v>
      </c>
      <c r="B129" s="2" t="s">
        <v>249</v>
      </c>
      <c r="C129" s="53">
        <v>6402.8</v>
      </c>
      <c r="D129" s="53">
        <v>6402.8</v>
      </c>
    </row>
    <row r="130" spans="1:4" ht="31.5" customHeight="1">
      <c r="A130" s="11" t="s">
        <v>169</v>
      </c>
      <c r="B130" s="12" t="s">
        <v>250</v>
      </c>
      <c r="C130" s="52">
        <f>C131</f>
        <v>45748.3</v>
      </c>
      <c r="D130" s="52">
        <f>D131</f>
        <v>267529.4</v>
      </c>
    </row>
    <row r="131" spans="1:4" ht="25.5">
      <c r="A131" s="1" t="s">
        <v>170</v>
      </c>
      <c r="B131" s="2" t="s">
        <v>251</v>
      </c>
      <c r="C131" s="53">
        <v>45748.3</v>
      </c>
      <c r="D131" s="53">
        <v>267529.4</v>
      </c>
    </row>
    <row r="132" spans="1:4" ht="25.5" customHeight="1">
      <c r="A132" s="11" t="s">
        <v>282</v>
      </c>
      <c r="B132" s="12" t="s">
        <v>283</v>
      </c>
      <c r="C132" s="52">
        <f>C133</f>
        <v>77.8</v>
      </c>
      <c r="D132" s="52">
        <f>D133</f>
        <v>77.8</v>
      </c>
    </row>
    <row r="133" spans="1:4" ht="29.25" customHeight="1">
      <c r="A133" s="1" t="s">
        <v>313</v>
      </c>
      <c r="B133" s="2" t="s">
        <v>281</v>
      </c>
      <c r="C133" s="53">
        <v>77.8</v>
      </c>
      <c r="D133" s="53">
        <v>77.8</v>
      </c>
    </row>
    <row r="134" spans="1:4" ht="49.5" customHeight="1">
      <c r="A134" s="1" t="s">
        <v>284</v>
      </c>
      <c r="B134" s="2" t="s">
        <v>285</v>
      </c>
      <c r="C134" s="53">
        <f>C135</f>
        <v>0</v>
      </c>
      <c r="D134" s="53">
        <f>D135</f>
        <v>0</v>
      </c>
    </row>
    <row r="135" spans="1:4" ht="54" customHeight="1">
      <c r="A135" s="1" t="s">
        <v>287</v>
      </c>
      <c r="B135" s="2" t="s">
        <v>286</v>
      </c>
      <c r="C135" s="53">
        <v>0</v>
      </c>
      <c r="D135" s="53">
        <v>0</v>
      </c>
    </row>
    <row r="136" spans="1:4" ht="54" customHeight="1" hidden="1">
      <c r="A136" s="59" t="s">
        <v>292</v>
      </c>
      <c r="B136" s="2" t="s">
        <v>293</v>
      </c>
      <c r="C136" s="53">
        <f>C137</f>
        <v>0</v>
      </c>
      <c r="D136" s="53">
        <f>D137</f>
        <v>0</v>
      </c>
    </row>
    <row r="137" spans="1:4" ht="60" customHeight="1" hidden="1">
      <c r="A137" s="60" t="s">
        <v>294</v>
      </c>
      <c r="B137" s="2" t="s">
        <v>295</v>
      </c>
      <c r="C137" s="53">
        <v>0</v>
      </c>
      <c r="D137" s="53">
        <v>0</v>
      </c>
    </row>
    <row r="138" spans="1:4" ht="17.25" customHeight="1">
      <c r="A138" s="11" t="s">
        <v>66</v>
      </c>
      <c r="B138" s="12" t="s">
        <v>252</v>
      </c>
      <c r="C138" s="52">
        <f>C139</f>
        <v>119793.3</v>
      </c>
      <c r="D138" s="52">
        <f>D139</f>
        <v>116787</v>
      </c>
    </row>
    <row r="139" spans="1:4" ht="24" customHeight="1">
      <c r="A139" s="1" t="s">
        <v>171</v>
      </c>
      <c r="B139" s="2" t="s">
        <v>253</v>
      </c>
      <c r="C139" s="53">
        <v>119793.3</v>
      </c>
      <c r="D139" s="53">
        <v>116787</v>
      </c>
    </row>
    <row r="140" spans="1:4" ht="31.5" customHeight="1">
      <c r="A140" s="6" t="s">
        <v>231</v>
      </c>
      <c r="B140" s="5" t="s">
        <v>254</v>
      </c>
      <c r="C140" s="51">
        <f>SUM(C141+C143+C145+C147+C149+C151+C153+C155)</f>
        <v>1176255.7</v>
      </c>
      <c r="D140" s="51">
        <f>SUM(D141+D143+D145+D147+D149+D151+D153+D155)</f>
        <v>1179981.7</v>
      </c>
    </row>
    <row r="141" spans="1:4" ht="29.25" customHeight="1">
      <c r="A141" s="11" t="s">
        <v>68</v>
      </c>
      <c r="B141" s="12" t="s">
        <v>261</v>
      </c>
      <c r="C141" s="52">
        <f>SUM(C142)</f>
        <v>1114682.7</v>
      </c>
      <c r="D141" s="52">
        <f>SUM(D142)</f>
        <v>1111026.2</v>
      </c>
    </row>
    <row r="142" spans="1:4" ht="34.5" customHeight="1">
      <c r="A142" s="1" t="s">
        <v>236</v>
      </c>
      <c r="B142" s="2" t="s">
        <v>262</v>
      </c>
      <c r="C142" s="53">
        <v>1114682.7</v>
      </c>
      <c r="D142" s="53">
        <v>1111026.2</v>
      </c>
    </row>
    <row r="143" spans="1:4" ht="57.75" customHeight="1">
      <c r="A143" s="11" t="s">
        <v>219</v>
      </c>
      <c r="B143" s="12" t="s">
        <v>263</v>
      </c>
      <c r="C143" s="52">
        <f>C144</f>
        <v>33862</v>
      </c>
      <c r="D143" s="52">
        <f>D144</f>
        <v>33862</v>
      </c>
    </row>
    <row r="144" spans="1:4" ht="68.25" customHeight="1">
      <c r="A144" s="1" t="s">
        <v>218</v>
      </c>
      <c r="B144" s="2" t="s">
        <v>264</v>
      </c>
      <c r="C144" s="53">
        <v>33862</v>
      </c>
      <c r="D144" s="53">
        <v>33862</v>
      </c>
    </row>
    <row r="145" spans="1:4" ht="38.25" customHeight="1">
      <c r="A145" s="3" t="s">
        <v>227</v>
      </c>
      <c r="B145" s="12" t="s">
        <v>271</v>
      </c>
      <c r="C145" s="61">
        <f>C146</f>
        <v>0</v>
      </c>
      <c r="D145" s="61">
        <f>D146</f>
        <v>0</v>
      </c>
    </row>
    <row r="146" spans="1:4" ht="40.5" customHeight="1">
      <c r="A146" s="1" t="s">
        <v>228</v>
      </c>
      <c r="B146" s="2" t="s">
        <v>272</v>
      </c>
      <c r="C146" s="53">
        <v>0</v>
      </c>
      <c r="D146" s="53">
        <v>0</v>
      </c>
    </row>
    <row r="147" spans="1:4" ht="52.5" customHeight="1">
      <c r="A147" s="11" t="s">
        <v>200</v>
      </c>
      <c r="B147" s="12" t="s">
        <v>273</v>
      </c>
      <c r="C147" s="53">
        <f>C148</f>
        <v>20388.3</v>
      </c>
      <c r="D147" s="53">
        <f>D148</f>
        <v>27802.2</v>
      </c>
    </row>
    <row r="148" spans="1:4" ht="57" customHeight="1">
      <c r="A148" s="1" t="s">
        <v>201</v>
      </c>
      <c r="B148" s="2" t="s">
        <v>274</v>
      </c>
      <c r="C148" s="53">
        <v>20388.3</v>
      </c>
      <c r="D148" s="53">
        <v>27802.2</v>
      </c>
    </row>
    <row r="149" spans="1:4" ht="45" customHeight="1">
      <c r="A149" s="11" t="s">
        <v>257</v>
      </c>
      <c r="B149" s="12" t="s">
        <v>258</v>
      </c>
      <c r="C149" s="52">
        <f>C150</f>
        <v>4.2</v>
      </c>
      <c r="D149" s="52">
        <f>D150</f>
        <v>6.8</v>
      </c>
    </row>
    <row r="150" spans="1:4" ht="54" customHeight="1">
      <c r="A150" s="1" t="s">
        <v>260</v>
      </c>
      <c r="B150" s="2" t="s">
        <v>259</v>
      </c>
      <c r="C150" s="53">
        <v>4.2</v>
      </c>
      <c r="D150" s="53">
        <v>6.8</v>
      </c>
    </row>
    <row r="151" spans="1:4" ht="84" customHeight="1">
      <c r="A151" s="30" t="s">
        <v>265</v>
      </c>
      <c r="B151" s="12" t="s">
        <v>266</v>
      </c>
      <c r="C151" s="52">
        <f>SUM(C152)</f>
        <v>0</v>
      </c>
      <c r="D151" s="52">
        <f>SUM(D152)</f>
        <v>0</v>
      </c>
    </row>
    <row r="152" spans="1:4" ht="83.25" customHeight="1">
      <c r="A152" s="43" t="s">
        <v>268</v>
      </c>
      <c r="B152" s="2" t="s">
        <v>267</v>
      </c>
      <c r="C152" s="53">
        <f>1983.6-1519.4-464.2</f>
        <v>0</v>
      </c>
      <c r="D152" s="53">
        <f>1983.6-1519.4-464.2</f>
        <v>0</v>
      </c>
    </row>
    <row r="153" spans="1:4" ht="69" customHeight="1">
      <c r="A153" s="11" t="s">
        <v>279</v>
      </c>
      <c r="B153" s="12" t="s">
        <v>269</v>
      </c>
      <c r="C153" s="52">
        <f>SUM(C154)</f>
        <v>782.5</v>
      </c>
      <c r="D153" s="52">
        <f>SUM(D154)</f>
        <v>782.5</v>
      </c>
    </row>
    <row r="154" spans="1:4" ht="68.25" customHeight="1">
      <c r="A154" s="1" t="s">
        <v>280</v>
      </c>
      <c r="B154" s="2" t="s">
        <v>270</v>
      </c>
      <c r="C154" s="53">
        <v>782.5</v>
      </c>
      <c r="D154" s="53">
        <v>782.5</v>
      </c>
    </row>
    <row r="155" spans="1:4" ht="25.5">
      <c r="A155" s="11" t="s">
        <v>67</v>
      </c>
      <c r="B155" s="12" t="s">
        <v>255</v>
      </c>
      <c r="C155" s="52">
        <f>C156</f>
        <v>6536</v>
      </c>
      <c r="D155" s="52">
        <f>D156</f>
        <v>6502</v>
      </c>
    </row>
    <row r="156" spans="1:4" ht="30.75" customHeight="1">
      <c r="A156" s="1" t="s">
        <v>235</v>
      </c>
      <c r="B156" s="2" t="s">
        <v>256</v>
      </c>
      <c r="C156" s="53">
        <v>6536</v>
      </c>
      <c r="D156" s="53">
        <v>6502</v>
      </c>
    </row>
    <row r="157" spans="1:4" ht="12.75">
      <c r="A157" s="6" t="s">
        <v>69</v>
      </c>
      <c r="B157" s="5" t="s">
        <v>275</v>
      </c>
      <c r="C157" s="51">
        <f>C158</f>
        <v>2461</v>
      </c>
      <c r="D157" s="51">
        <f>D158</f>
        <v>2461</v>
      </c>
    </row>
    <row r="158" spans="1:4" ht="21.75" customHeight="1">
      <c r="A158" s="3" t="s">
        <v>70</v>
      </c>
      <c r="B158" s="12" t="s">
        <v>276</v>
      </c>
      <c r="C158" s="52">
        <f>SUM(C159)</f>
        <v>2461</v>
      </c>
      <c r="D158" s="52">
        <f>SUM(D159)</f>
        <v>2461</v>
      </c>
    </row>
    <row r="159" spans="1:4" ht="31.5" customHeight="1">
      <c r="A159" s="15" t="s">
        <v>237</v>
      </c>
      <c r="B159" s="29" t="s">
        <v>277</v>
      </c>
      <c r="C159" s="53">
        <v>2461</v>
      </c>
      <c r="D159" s="53">
        <v>2461</v>
      </c>
    </row>
    <row r="160" spans="1:4" ht="18.75" customHeight="1">
      <c r="A160" s="6" t="s">
        <v>71</v>
      </c>
      <c r="B160" s="5" t="s">
        <v>72</v>
      </c>
      <c r="C160" s="51">
        <f>C163+C162</f>
        <v>0</v>
      </c>
      <c r="D160" s="51">
        <f>D163+D162</f>
        <v>0</v>
      </c>
    </row>
    <row r="161" spans="1:4" ht="26.25" customHeight="1">
      <c r="A161" s="11" t="s">
        <v>175</v>
      </c>
      <c r="B161" s="12" t="s">
        <v>74</v>
      </c>
      <c r="C161" s="52">
        <f>C162+C163</f>
        <v>0</v>
      </c>
      <c r="D161" s="52">
        <f>D162+D163</f>
        <v>0</v>
      </c>
    </row>
    <row r="162" spans="1:4" ht="59.25" customHeight="1">
      <c r="A162" s="1" t="s">
        <v>172</v>
      </c>
      <c r="B162" s="2" t="s">
        <v>173</v>
      </c>
      <c r="C162" s="53">
        <v>0</v>
      </c>
      <c r="D162" s="53">
        <v>0</v>
      </c>
    </row>
    <row r="163" spans="1:4" ht="27.75" customHeight="1">
      <c r="A163" s="1" t="s">
        <v>73</v>
      </c>
      <c r="B163" s="2" t="s">
        <v>174</v>
      </c>
      <c r="C163" s="53">
        <v>0</v>
      </c>
      <c r="D163" s="53">
        <v>0</v>
      </c>
    </row>
    <row r="164" spans="1:4" ht="39" customHeight="1">
      <c r="A164" s="4" t="s">
        <v>188</v>
      </c>
      <c r="B164" s="9" t="s">
        <v>233</v>
      </c>
      <c r="C164" s="62">
        <v>0</v>
      </c>
      <c r="D164" s="62">
        <v>0</v>
      </c>
    </row>
    <row r="165" spans="1:4" ht="24" customHeight="1">
      <c r="A165" s="4" t="s">
        <v>75</v>
      </c>
      <c r="B165" s="5"/>
      <c r="C165" s="51">
        <f>C10+C116</f>
        <v>2571423.1999999997</v>
      </c>
      <c r="D165" s="51">
        <f>D10+D116</f>
        <v>2804682.2</v>
      </c>
    </row>
  </sheetData>
  <sheetProtection/>
  <mergeCells count="3">
    <mergeCell ref="A5:D5"/>
    <mergeCell ref="A7:A8"/>
    <mergeCell ref="B7:B8"/>
  </mergeCells>
  <printOptions/>
  <pageMargins left="0.5511811023622047" right="0.1968503937007874" top="0.43" bottom="0.32" header="0.56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2017-10-28T12:20:12Z</cp:lastPrinted>
  <dcterms:created xsi:type="dcterms:W3CDTF">1996-10-08T23:32:33Z</dcterms:created>
  <dcterms:modified xsi:type="dcterms:W3CDTF">2017-10-28T12:20:33Z</dcterms:modified>
  <cp:category/>
  <cp:version/>
  <cp:contentType/>
  <cp:contentStatus/>
</cp:coreProperties>
</file>